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65D3D60-22D4-4E3D-A84D-90C99B3D54FC}" xr6:coauthVersionLast="47" xr6:coauthVersionMax="47" xr10:uidLastSave="{00000000-0000-0000-0000-000000000000}"/>
  <bookViews>
    <workbookView xWindow="-120" yWindow="-120" windowWidth="29040" windowHeight="15720" xr2:uid="{012E144D-D54B-409F-8006-4DD2DDF0F4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27" i="1"/>
  <c r="G25" i="1"/>
  <c r="G17" i="1"/>
  <c r="G12" i="1"/>
  <c r="G13" i="1"/>
  <c r="G9" i="1"/>
  <c r="I25" i="1"/>
  <c r="I7" i="1"/>
  <c r="I8" i="1"/>
  <c r="I6" i="1"/>
  <c r="I9" i="1" s="1"/>
  <c r="C31" i="1"/>
  <c r="F25" i="1"/>
  <c r="F12" i="1"/>
  <c r="F17" i="1" s="1"/>
  <c r="F27" i="1" s="1"/>
  <c r="F9" i="1"/>
  <c r="D24" i="1"/>
  <c r="D23" i="1"/>
  <c r="D22" i="1"/>
  <c r="D21" i="1"/>
  <c r="D20" i="1"/>
  <c r="D19" i="1"/>
  <c r="C25" i="1"/>
  <c r="B25" i="1"/>
  <c r="B17" i="1"/>
  <c r="D14" i="1"/>
  <c r="D15" i="1"/>
  <c r="D16" i="1"/>
  <c r="C12" i="1"/>
  <c r="D12" i="1" s="1"/>
  <c r="I12" i="1" l="1"/>
  <c r="I17" i="1" s="1"/>
  <c r="I27" i="1"/>
  <c r="I29" i="1" s="1"/>
  <c r="F29" i="1"/>
  <c r="F31" i="1"/>
  <c r="B27" i="1"/>
  <c r="C17" i="1"/>
  <c r="D17" i="1" s="1"/>
  <c r="D25" i="1"/>
  <c r="I31" i="1" l="1"/>
  <c r="C27" i="1"/>
  <c r="D27" i="1"/>
  <c r="C9" i="1" l="1"/>
  <c r="C29" i="1" s="1"/>
  <c r="B9" i="1"/>
  <c r="B29" i="1" s="1"/>
  <c r="D7" i="1"/>
  <c r="D8" i="1"/>
  <c r="D6" i="1"/>
  <c r="D9" i="1" l="1"/>
  <c r="D29" i="1" s="1"/>
</calcChain>
</file>

<file path=xl/sharedStrings.xml><?xml version="1.0" encoding="utf-8"?>
<sst xmlns="http://schemas.openxmlformats.org/spreadsheetml/2006/main" count="31" uniqueCount="29">
  <si>
    <t>Diocesan Funding</t>
  </si>
  <si>
    <t>Budget</t>
  </si>
  <si>
    <t>Actual</t>
  </si>
  <si>
    <t>Variance</t>
  </si>
  <si>
    <t>Revenue</t>
  </si>
  <si>
    <t>Synod Registrations</t>
  </si>
  <si>
    <t>Council Registrations</t>
  </si>
  <si>
    <t>Total Revenue</t>
  </si>
  <si>
    <t>Expenses</t>
  </si>
  <si>
    <t>Province Coordinator</t>
  </si>
  <si>
    <t>General Convention</t>
  </si>
  <si>
    <t>Synod/Council Meetings</t>
  </si>
  <si>
    <t>Administrative Costs</t>
  </si>
  <si>
    <t>Total Administration</t>
  </si>
  <si>
    <t>Formation/Youth</t>
  </si>
  <si>
    <t>Title IV Trainings</t>
  </si>
  <si>
    <t>Anti-Racism</t>
  </si>
  <si>
    <t>Environmental</t>
  </si>
  <si>
    <t>CCD</t>
  </si>
  <si>
    <t>Campus Ministry</t>
  </si>
  <si>
    <t>Total Program</t>
  </si>
  <si>
    <t>Total Expenses</t>
  </si>
  <si>
    <t>Net Income/(Loss)</t>
  </si>
  <si>
    <t>Pension Catch-up</t>
  </si>
  <si>
    <t>Checking account balance</t>
  </si>
  <si>
    <t>2026 Draft</t>
  </si>
  <si>
    <t>Province III Synod</t>
  </si>
  <si>
    <t>Financial Report</t>
  </si>
  <si>
    <t>YTD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</si>
</sst>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1" applyNumberFormat="1" applyFont="1"/>
    <xf numFmtId="164" fontId="2" fillId="0" borderId="1" xfId="1" applyNumberFormat="1" applyFont="1" applyBorder="1"/>
    <xf numFmtId="0" fontId="2" fillId="0" borderId="0" xfId="0" applyFont="1"/>
    <xf numFmtId="164" fontId="2" fillId="0" borderId="2" xfId="1" applyNumberFormat="1" applyFont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4" fillId="0" borderId="0" xfId="0" applyFont="1"/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FA98A-FE1B-40E7-BF38-BDB5368F9D4A}">
  <sheetPr>
    <pageSetUpPr fitToPage="1"/>
  </sheetPr>
  <dimension ref="A1:I31"/>
  <sheetViews>
    <sheetView tabSelected="1" workbookViewId="0">
      <selection sqref="A1:I1"/>
    </sheetView>
  </sheetViews>
  <sheetFormatPr defaultRowHeight="15" x14ac:dyDescent="0.25"/>
  <cols>
    <col min="1" max="1" width="24.5703125" bestFit="1" customWidth="1"/>
    <col min="2" max="3" width="12.5703125" bestFit="1" customWidth="1"/>
    <col min="4" max="4" width="9.7109375" bestFit="1" customWidth="1"/>
    <col min="5" max="5" width="3" customWidth="1"/>
    <col min="6" max="6" width="12.5703125" bestFit="1" customWidth="1"/>
    <col min="7" max="7" width="12.5703125" customWidth="1"/>
    <col min="8" max="8" width="3" customWidth="1"/>
    <col min="9" max="9" width="12.5703125" bestFit="1" customWidth="1"/>
  </cols>
  <sheetData>
    <row r="1" spans="1:9" s="10" customFormat="1" ht="18.75" x14ac:dyDescent="0.3">
      <c r="A1" s="11" t="s">
        <v>26</v>
      </c>
      <c r="B1" s="11"/>
      <c r="C1" s="11"/>
      <c r="D1" s="11"/>
      <c r="E1" s="11"/>
      <c r="F1" s="11"/>
      <c r="G1" s="11"/>
      <c r="H1" s="11"/>
      <c r="I1" s="11"/>
    </row>
    <row r="2" spans="1:9" s="10" customFormat="1" ht="18.75" x14ac:dyDescent="0.3">
      <c r="A2" s="11" t="s">
        <v>27</v>
      </c>
      <c r="B2" s="11"/>
      <c r="C2" s="11"/>
      <c r="D2" s="11"/>
      <c r="E2" s="11"/>
      <c r="F2" s="11"/>
      <c r="G2" s="11"/>
      <c r="H2" s="11"/>
      <c r="I2" s="11"/>
    </row>
    <row r="4" spans="1:9" s="1" customFormat="1" x14ac:dyDescent="0.25">
      <c r="B4" s="1">
        <v>2024</v>
      </c>
      <c r="C4" s="1">
        <v>2024</v>
      </c>
      <c r="E4" s="7"/>
      <c r="F4" s="1">
        <v>2025</v>
      </c>
      <c r="G4" s="1">
        <v>2025</v>
      </c>
      <c r="H4" s="7"/>
      <c r="I4" s="1" t="s">
        <v>25</v>
      </c>
    </row>
    <row r="5" spans="1:9" s="2" customFormat="1" x14ac:dyDescent="0.25">
      <c r="A5" s="2" t="s">
        <v>4</v>
      </c>
      <c r="B5" s="2" t="s">
        <v>1</v>
      </c>
      <c r="C5" s="2" t="s">
        <v>2</v>
      </c>
      <c r="D5" s="2" t="s">
        <v>3</v>
      </c>
      <c r="E5" s="8"/>
      <c r="F5" s="2" t="s">
        <v>1</v>
      </c>
      <c r="G5" s="2" t="s">
        <v>28</v>
      </c>
      <c r="H5" s="8"/>
      <c r="I5" s="2" t="s">
        <v>1</v>
      </c>
    </row>
    <row r="6" spans="1:9" x14ac:dyDescent="0.25">
      <c r="A6" t="s">
        <v>0</v>
      </c>
      <c r="B6" s="3">
        <v>100420</v>
      </c>
      <c r="C6" s="3">
        <v>100420</v>
      </c>
      <c r="D6" s="3">
        <f>C6-B6</f>
        <v>0</v>
      </c>
      <c r="E6" s="9"/>
      <c r="F6" s="3">
        <v>101254</v>
      </c>
      <c r="G6" s="3">
        <v>45611</v>
      </c>
      <c r="H6" s="9"/>
      <c r="I6" s="3">
        <f>F6</f>
        <v>101254</v>
      </c>
    </row>
    <row r="7" spans="1:9" x14ac:dyDescent="0.25">
      <c r="A7" t="s">
        <v>5</v>
      </c>
      <c r="B7" s="3">
        <v>2500</v>
      </c>
      <c r="C7" s="3">
        <v>3925</v>
      </c>
      <c r="D7" s="3">
        <f t="shared" ref="D7:D8" si="0">C7-B7</f>
        <v>1425</v>
      </c>
      <c r="E7" s="9"/>
      <c r="F7" s="3">
        <v>2500</v>
      </c>
      <c r="G7" s="3">
        <v>0</v>
      </c>
      <c r="H7" s="9"/>
      <c r="I7" s="3">
        <f t="shared" ref="I7:I8" si="1">F7</f>
        <v>2500</v>
      </c>
    </row>
    <row r="8" spans="1:9" x14ac:dyDescent="0.25">
      <c r="A8" t="s">
        <v>6</v>
      </c>
      <c r="B8" s="3">
        <v>500</v>
      </c>
      <c r="C8" s="3">
        <v>760</v>
      </c>
      <c r="D8" s="3">
        <f t="shared" si="0"/>
        <v>260</v>
      </c>
      <c r="E8" s="9"/>
      <c r="F8" s="3">
        <v>500</v>
      </c>
      <c r="G8" s="3">
        <v>0</v>
      </c>
      <c r="H8" s="9"/>
      <c r="I8" s="3">
        <f t="shared" si="1"/>
        <v>500</v>
      </c>
    </row>
    <row r="9" spans="1:9" ht="15.75" thickBot="1" x14ac:dyDescent="0.3">
      <c r="A9" s="5" t="s">
        <v>7</v>
      </c>
      <c r="B9" s="4">
        <f>SUM(B6:B8)</f>
        <v>103420</v>
      </c>
      <c r="C9" s="4">
        <f t="shared" ref="C9:D9" si="2">SUM(C6:C8)</f>
        <v>105105</v>
      </c>
      <c r="D9" s="4">
        <f t="shared" si="2"/>
        <v>1685</v>
      </c>
      <c r="E9" s="9"/>
      <c r="F9" s="4">
        <f>SUM(F6:F8)</f>
        <v>104254</v>
      </c>
      <c r="G9" s="4">
        <f>SUM(G6:G8)</f>
        <v>45611</v>
      </c>
      <c r="H9" s="9"/>
      <c r="I9" s="4">
        <f>SUM(I6:I8)</f>
        <v>104254</v>
      </c>
    </row>
    <row r="10" spans="1:9" ht="15.75" thickTop="1" x14ac:dyDescent="0.25">
      <c r="B10" s="3"/>
      <c r="C10" s="3"/>
      <c r="D10" s="3"/>
      <c r="E10" s="9"/>
      <c r="F10" s="3"/>
      <c r="G10" s="3"/>
      <c r="H10" s="9"/>
      <c r="I10" s="3"/>
    </row>
    <row r="11" spans="1:9" x14ac:dyDescent="0.25">
      <c r="A11" s="2" t="s">
        <v>8</v>
      </c>
      <c r="B11" s="3"/>
      <c r="C11" s="3"/>
      <c r="D11" s="3"/>
      <c r="E11" s="9"/>
      <c r="F11" s="3"/>
      <c r="G11" s="3"/>
      <c r="H11" s="9"/>
      <c r="I11" s="3"/>
    </row>
    <row r="12" spans="1:9" x14ac:dyDescent="0.25">
      <c r="A12" t="s">
        <v>9</v>
      </c>
      <c r="B12" s="3">
        <v>68145</v>
      </c>
      <c r="C12" s="3">
        <f>60795+7350</f>
        <v>68145</v>
      </c>
      <c r="D12" s="3">
        <f>C12-B12</f>
        <v>0</v>
      </c>
      <c r="E12" s="9"/>
      <c r="F12" s="3">
        <f>66031+5520</f>
        <v>71551</v>
      </c>
      <c r="G12" s="3">
        <f>29871-G13</f>
        <v>24309.439999999999</v>
      </c>
      <c r="H12" s="9"/>
      <c r="I12" s="3">
        <f>F12*1.05</f>
        <v>75128.55</v>
      </c>
    </row>
    <row r="13" spans="1:9" x14ac:dyDescent="0.25">
      <c r="A13" t="s">
        <v>23</v>
      </c>
      <c r="B13" s="3"/>
      <c r="C13" s="3"/>
      <c r="D13" s="3"/>
      <c r="E13" s="9"/>
      <c r="F13" s="3">
        <v>12580</v>
      </c>
      <c r="G13" s="3">
        <f>5404.81+156.75</f>
        <v>5561.56</v>
      </c>
      <c r="H13" s="9"/>
      <c r="I13" s="3"/>
    </row>
    <row r="14" spans="1:9" x14ac:dyDescent="0.25">
      <c r="A14" t="s">
        <v>10</v>
      </c>
      <c r="B14" s="3">
        <v>5000</v>
      </c>
      <c r="C14" s="3">
        <v>5250</v>
      </c>
      <c r="D14" s="3">
        <f t="shared" ref="D14:D17" si="3">C14-B14</f>
        <v>250</v>
      </c>
      <c r="E14" s="9"/>
      <c r="F14" s="3">
        <v>2000</v>
      </c>
      <c r="G14" s="3">
        <v>0</v>
      </c>
      <c r="H14" s="9"/>
      <c r="I14" s="3">
        <v>0</v>
      </c>
    </row>
    <row r="15" spans="1:9" x14ac:dyDescent="0.25">
      <c r="A15" t="s">
        <v>11</v>
      </c>
      <c r="B15" s="3">
        <v>6500</v>
      </c>
      <c r="C15" s="3">
        <v>7347</v>
      </c>
      <c r="D15" s="3">
        <f t="shared" si="3"/>
        <v>847</v>
      </c>
      <c r="E15" s="9"/>
      <c r="F15" s="3">
        <v>6500</v>
      </c>
      <c r="G15" s="3">
        <v>0</v>
      </c>
      <c r="H15" s="9"/>
      <c r="I15" s="3">
        <v>6500</v>
      </c>
    </row>
    <row r="16" spans="1:9" x14ac:dyDescent="0.25">
      <c r="A16" t="s">
        <v>12</v>
      </c>
      <c r="B16" s="3">
        <v>6730</v>
      </c>
      <c r="C16" s="3">
        <v>6591</v>
      </c>
      <c r="D16" s="3">
        <f t="shared" si="3"/>
        <v>-139</v>
      </c>
      <c r="E16" s="9"/>
      <c r="F16" s="3">
        <v>7750</v>
      </c>
      <c r="G16" s="3">
        <v>2960</v>
      </c>
      <c r="H16" s="9"/>
      <c r="I16" s="3">
        <v>7750</v>
      </c>
    </row>
    <row r="17" spans="1:9" x14ac:dyDescent="0.25">
      <c r="A17" s="5" t="s">
        <v>13</v>
      </c>
      <c r="B17" s="6">
        <f>SUM(B12:B16)</f>
        <v>86375</v>
      </c>
      <c r="C17" s="6">
        <f>SUM(C12:C16)</f>
        <v>87333</v>
      </c>
      <c r="D17" s="6">
        <f t="shared" si="3"/>
        <v>958</v>
      </c>
      <c r="E17" s="9"/>
      <c r="F17" s="6">
        <f>SUM(F12:F16)</f>
        <v>100381</v>
      </c>
      <c r="G17" s="6">
        <f>SUM(G12:G16)</f>
        <v>32831</v>
      </c>
      <c r="H17" s="9"/>
      <c r="I17" s="6">
        <f>SUM(I12:I16)</f>
        <v>89378.55</v>
      </c>
    </row>
    <row r="18" spans="1:9" x14ac:dyDescent="0.25">
      <c r="B18" s="3"/>
      <c r="C18" s="3"/>
      <c r="D18" s="3"/>
      <c r="E18" s="9"/>
      <c r="F18" s="3"/>
      <c r="G18" s="3"/>
      <c r="H18" s="9"/>
      <c r="I18" s="3"/>
    </row>
    <row r="19" spans="1:9" x14ac:dyDescent="0.25">
      <c r="A19" t="s">
        <v>14</v>
      </c>
      <c r="B19" s="3">
        <v>17750</v>
      </c>
      <c r="C19" s="3">
        <v>12688</v>
      </c>
      <c r="D19" s="3">
        <f t="shared" ref="D19:D24" si="4">C19-B19</f>
        <v>-5062</v>
      </c>
      <c r="E19" s="9"/>
      <c r="F19" s="3">
        <v>15000</v>
      </c>
      <c r="G19" s="3">
        <v>6870</v>
      </c>
      <c r="H19" s="9"/>
      <c r="I19" s="3">
        <v>15000</v>
      </c>
    </row>
    <row r="20" spans="1:9" x14ac:dyDescent="0.25">
      <c r="A20" t="s">
        <v>15</v>
      </c>
      <c r="B20" s="3">
        <v>8500</v>
      </c>
      <c r="C20" s="3">
        <v>-487</v>
      </c>
      <c r="D20" s="3">
        <f t="shared" si="4"/>
        <v>-8987</v>
      </c>
      <c r="E20" s="9"/>
      <c r="F20" s="3">
        <v>0</v>
      </c>
      <c r="G20" s="3">
        <v>0</v>
      </c>
      <c r="H20" s="9"/>
      <c r="I20" s="3">
        <v>0</v>
      </c>
    </row>
    <row r="21" spans="1:9" x14ac:dyDescent="0.25">
      <c r="A21" t="s">
        <v>16</v>
      </c>
      <c r="B21" s="3">
        <v>4500</v>
      </c>
      <c r="C21" s="3">
        <v>0</v>
      </c>
      <c r="D21" s="3">
        <f t="shared" si="4"/>
        <v>-4500</v>
      </c>
      <c r="E21" s="9"/>
      <c r="F21" s="3">
        <v>1750</v>
      </c>
      <c r="G21" s="3">
        <v>0</v>
      </c>
      <c r="H21" s="9"/>
      <c r="I21" s="3">
        <v>1750</v>
      </c>
    </row>
    <row r="22" spans="1:9" x14ac:dyDescent="0.25">
      <c r="A22" t="s">
        <v>17</v>
      </c>
      <c r="B22" s="3">
        <v>3000</v>
      </c>
      <c r="C22" s="3">
        <v>4000</v>
      </c>
      <c r="D22" s="3">
        <f t="shared" si="4"/>
        <v>1000</v>
      </c>
      <c r="E22" s="9"/>
      <c r="F22" s="3">
        <v>500</v>
      </c>
      <c r="G22" s="3">
        <v>0</v>
      </c>
      <c r="H22" s="9"/>
      <c r="I22" s="3">
        <v>500</v>
      </c>
    </row>
    <row r="23" spans="1:9" x14ac:dyDescent="0.25">
      <c r="A23" t="s">
        <v>18</v>
      </c>
      <c r="B23" s="3">
        <v>2000</v>
      </c>
      <c r="C23" s="3">
        <v>1000</v>
      </c>
      <c r="D23" s="3">
        <f t="shared" si="4"/>
        <v>-1000</v>
      </c>
      <c r="E23" s="9"/>
      <c r="F23" s="3">
        <v>2000</v>
      </c>
      <c r="G23" s="3">
        <v>0</v>
      </c>
      <c r="H23" s="9"/>
      <c r="I23" s="3">
        <v>2000</v>
      </c>
    </row>
    <row r="24" spans="1:9" x14ac:dyDescent="0.25">
      <c r="A24" t="s">
        <v>19</v>
      </c>
      <c r="B24" s="3"/>
      <c r="C24" s="3">
        <v>-360</v>
      </c>
      <c r="D24" s="3">
        <f t="shared" si="4"/>
        <v>-360</v>
      </c>
      <c r="E24" s="9"/>
      <c r="F24" s="3">
        <v>6500</v>
      </c>
      <c r="G24" s="3">
        <v>2428</v>
      </c>
      <c r="H24" s="9"/>
      <c r="I24" s="3">
        <v>6500</v>
      </c>
    </row>
    <row r="25" spans="1:9" x14ac:dyDescent="0.25">
      <c r="A25" s="5" t="s">
        <v>20</v>
      </c>
      <c r="B25" s="6">
        <f>SUM(B19:B24)</f>
        <v>35750</v>
      </c>
      <c r="C25" s="6">
        <f t="shared" ref="C25:D25" si="5">SUM(C19:C24)</f>
        <v>16841</v>
      </c>
      <c r="D25" s="6">
        <f t="shared" si="5"/>
        <v>-18909</v>
      </c>
      <c r="E25" s="9"/>
      <c r="F25" s="6">
        <f>SUM(F19:F24)</f>
        <v>25750</v>
      </c>
      <c r="G25" s="6">
        <f>SUM(G19:G24)</f>
        <v>9298</v>
      </c>
      <c r="H25" s="9"/>
      <c r="I25" s="6">
        <f>SUM(I19:I24)</f>
        <v>25750</v>
      </c>
    </row>
    <row r="26" spans="1:9" x14ac:dyDescent="0.25">
      <c r="B26" s="3"/>
      <c r="C26" s="3"/>
      <c r="D26" s="3"/>
      <c r="E26" s="9"/>
      <c r="F26" s="3"/>
      <c r="G26" s="3"/>
      <c r="H26" s="9"/>
      <c r="I26" s="3"/>
    </row>
    <row r="27" spans="1:9" ht="15.75" thickBot="1" x14ac:dyDescent="0.3">
      <c r="A27" s="5" t="s">
        <v>21</v>
      </c>
      <c r="B27" s="4">
        <f>B17+B25</f>
        <v>122125</v>
      </c>
      <c r="C27" s="4">
        <f t="shared" ref="C27:D27" si="6">C17+C25</f>
        <v>104174</v>
      </c>
      <c r="D27" s="4">
        <f t="shared" si="6"/>
        <v>-17951</v>
      </c>
      <c r="E27" s="9"/>
      <c r="F27" s="4">
        <f>F17+F25</f>
        <v>126131</v>
      </c>
      <c r="G27" s="4">
        <f>G17+G25</f>
        <v>42129</v>
      </c>
      <c r="H27" s="9"/>
      <c r="I27" s="4">
        <f>I17+I25</f>
        <v>115128.55</v>
      </c>
    </row>
    <row r="28" spans="1:9" ht="15.75" thickTop="1" x14ac:dyDescent="0.25">
      <c r="B28" s="3"/>
      <c r="C28" s="3"/>
      <c r="D28" s="3"/>
      <c r="E28" s="9"/>
      <c r="F28" s="3"/>
      <c r="G28" s="3"/>
      <c r="H28" s="9"/>
      <c r="I28" s="3"/>
    </row>
    <row r="29" spans="1:9" x14ac:dyDescent="0.25">
      <c r="A29" s="5" t="s">
        <v>22</v>
      </c>
      <c r="B29" s="3">
        <f>B9-B27</f>
        <v>-18705</v>
      </c>
      <c r="C29" s="3">
        <f t="shared" ref="C29" si="7">C9-C27</f>
        <v>931</v>
      </c>
      <c r="D29" s="3">
        <f>D9-D27</f>
        <v>19636</v>
      </c>
      <c r="E29" s="9"/>
      <c r="F29" s="3">
        <f>F9-F27</f>
        <v>-21877</v>
      </c>
      <c r="G29" s="3">
        <f>G9-G27</f>
        <v>3482</v>
      </c>
      <c r="H29" s="9"/>
      <c r="I29" s="3">
        <f>I9-I27</f>
        <v>-10874.550000000003</v>
      </c>
    </row>
    <row r="30" spans="1:9" x14ac:dyDescent="0.25">
      <c r="B30" s="3"/>
      <c r="C30" s="3"/>
      <c r="D30" s="3"/>
      <c r="E30" s="9"/>
      <c r="F30" s="3"/>
      <c r="G30" s="3"/>
      <c r="H30" s="9"/>
      <c r="I30" s="3"/>
    </row>
    <row r="31" spans="1:9" x14ac:dyDescent="0.25">
      <c r="A31" t="s">
        <v>24</v>
      </c>
      <c r="B31" s="3"/>
      <c r="C31" s="3">
        <f>45687+19544</f>
        <v>65231</v>
      </c>
      <c r="D31" s="3"/>
      <c r="E31" s="9"/>
      <c r="F31" s="3">
        <f>C31+F29</f>
        <v>43354</v>
      </c>
      <c r="G31" s="3"/>
      <c r="H31" s="9"/>
      <c r="I31" s="3">
        <f>F31+I29</f>
        <v>32479.449999999997</v>
      </c>
    </row>
  </sheetData>
  <mergeCells count="2">
    <mergeCell ref="A1:I1"/>
    <mergeCell ref="A2:I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E. Kamrath</dc:creator>
  <cp:lastModifiedBy>Jason E. Kamrath</cp:lastModifiedBy>
  <dcterms:created xsi:type="dcterms:W3CDTF">2025-05-04T22:15:52Z</dcterms:created>
  <dcterms:modified xsi:type="dcterms:W3CDTF">2025-05-05T03:28:02Z</dcterms:modified>
</cp:coreProperties>
</file>